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<sst xmlns="http://schemas.openxmlformats.org/spreadsheetml/2006/main" count="145" uniqueCount="140">
  <si>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</si>
  <si>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</si>
  <si>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</si>
  <si>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</si>
  <si>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</si>
  <si>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</si>
  <si>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</si>
  <si>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</si>
  <si>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</si>
  <si>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</si>
  <si>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</si>
  <si>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</si>
  <si>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</si>
  <si>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</si>
  <si>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</si>
  <si>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</si>
  <si>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</si>
  <si>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</si>
  <si>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</si>
  <si>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</si>
  <si>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</si>
  <si>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</si>
  <si>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</si>
  <si>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</si>
  <si>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</si>
  <si>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</si>
  <si>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</si>
  <si>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</si>
  <si>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</si>
  <si>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</si>
  <si>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</si>
  <si>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</si>
  <si>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</si>
  <si>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</si>
  <si>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</si>
  <si>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</si>
  <si>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</si>
  <si>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</si>
  <si>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</si>
  <si>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</si>
  <si>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</si>
  <si>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</si>
  <si>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</si>
  <si>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</si>
  <si>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</si>
  <si>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</si>
  <si>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</si>
  <si>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</si>
  <si>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</si>
  <si>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</si>
  <si>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</si>
  <si>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</si>
  <si>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</si>
  <si>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</si>
  <si>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</si>
  <si>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</si>
  <si>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</si>
  <si>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</si>
  <si>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</si>
  <si>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</si>
  <si>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</si>
  <si>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</si>
  <si>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</si>
  <si>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</si>
  <si>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</si>
  <si>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</si>
  <si>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</si>
  <si>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</si>
  <si>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</si>
  <si>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</si>
  <si>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</si>
  <si>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</si>
  <si>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</si>
  <si>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</si>
  <si>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</si>
  <si>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</si>
  <si>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</si>
  <si>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</si>
  <si>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</si>
  <si>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</si>
  <si>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</si>
  <si>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</si>
  <si>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</si>
  <si>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</si>
  <si>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</si>
  <si>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</si>
  <si>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</si>
  <si>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</si>
  <si>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</si>
  <si>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</si>
  <si>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</si>
  <si>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</si>
  <si>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</si>
  <si>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</si>
  <si>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</si>
  <si>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</si>
  <si>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</si>
  <si>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</si>
  <si>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</si>
  <si>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</si>
  <si>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</si>
  <si>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</si>
  <si>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</si>
  <si>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</si>
  <si>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</si>
  <si>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</si>
  <si>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</si>
  <si>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</si>
  <si>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</si>
  <si>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</si>
  <si>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</si>
  <si>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</si>
  <si>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</si>
  <si>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</si>
  <si>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</si>
  <si>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</si>
  <si>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</si>
  <si>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</si>
  <si>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</si>
  <si>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</si>
  <si>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</si>
  <si>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</si>
  <si>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</si>
  <si>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</si>
  <si>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</si>
  <si>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</si>
  <si>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</si>
  <si>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</si>
  <si>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</si>
  <si>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</si>
  <si>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</si>
  <si>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</si>
  <si>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</si>
  <si>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</si>
  <si>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</si>
  <si>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</si>
  <si>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</si>
  <si>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</si>
  <si>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</si>
  <si>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24.10.18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</si>
</sst>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4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32" fillId="0" borderId="17" xfId="112" applyFont="1" applyFill="1" applyBorder="1" applyAlignment="1">
      <alignment horizont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5" xfId="112" applyFont="1" applyBorder="1" applyAlignment="1">
      <alignment horizontal="center" wrapText="1"/>
      <protection/>
    </xf>
    <xf numFmtId="0" fontId="32" fillId="0" borderId="16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6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J2" sqref="J1:AB16384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88" t="s">
        <v>14</v>
      </c>
      <c r="E1" s="89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93" t="s">
        <v>16</v>
      </c>
      <c r="B3" s="93"/>
      <c r="C3" s="93"/>
      <c r="D3" s="93"/>
      <c r="E3" s="93"/>
      <c r="F3" s="93"/>
      <c r="G3" s="93"/>
      <c r="H3" s="93"/>
      <c r="I3" s="93"/>
    </row>
    <row r="4" spans="1:9" ht="20.25" customHeight="1">
      <c r="A4" s="92" t="s">
        <v>15</v>
      </c>
      <c r="B4" s="92"/>
      <c r="C4" s="92"/>
      <c r="D4" s="92"/>
      <c r="E4" s="92"/>
      <c r="F4" s="92"/>
      <c r="G4" s="92"/>
      <c r="H4" s="92"/>
      <c r="I4" s="92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90" t="s">
        <v>3</v>
      </c>
      <c r="B7" s="13"/>
      <c r="C7" s="90" t="s">
        <v>0</v>
      </c>
      <c r="D7" s="91" t="s">
        <v>1</v>
      </c>
      <c r="E7" s="91" t="s">
        <v>19</v>
      </c>
      <c r="F7" s="91" t="s">
        <v>112</v>
      </c>
      <c r="G7" s="14" t="s">
        <v>113</v>
      </c>
      <c r="H7" s="94" t="s">
        <v>139</v>
      </c>
      <c r="I7" s="96" t="s">
        <v>2</v>
      </c>
      <c r="J7" s="101" t="s">
        <v>137</v>
      </c>
    </row>
    <row r="8" spans="1:25" ht="39.75" customHeight="1">
      <c r="A8" s="90"/>
      <c r="B8" s="1" t="s">
        <v>20</v>
      </c>
      <c r="C8" s="90"/>
      <c r="D8" s="91"/>
      <c r="E8" s="91"/>
      <c r="F8" s="91"/>
      <c r="G8" s="52" t="s">
        <v>114</v>
      </c>
      <c r="H8" s="95"/>
      <c r="I8" s="97"/>
      <c r="J8" s="102"/>
      <c r="L8" s="105" t="s">
        <v>138</v>
      </c>
      <c r="M8" s="96" t="s">
        <v>26</v>
      </c>
      <c r="N8" s="101" t="s">
        <v>27</v>
      </c>
      <c r="O8" s="96" t="s">
        <v>28</v>
      </c>
      <c r="P8" s="96" t="s">
        <v>29</v>
      </c>
      <c r="Q8" s="96" t="s">
        <v>30</v>
      </c>
      <c r="R8" s="96" t="s">
        <v>31</v>
      </c>
      <c r="S8" s="96" t="s">
        <v>32</v>
      </c>
      <c r="T8" s="96" t="s">
        <v>33</v>
      </c>
      <c r="U8" s="96" t="s">
        <v>34</v>
      </c>
      <c r="V8" s="96" t="s">
        <v>35</v>
      </c>
      <c r="W8" s="96" t="s">
        <v>36</v>
      </c>
      <c r="X8" s="96" t="s">
        <v>37</v>
      </c>
      <c r="Y8" s="96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106"/>
      <c r="M9" s="97"/>
      <c r="N9" s="102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25" s="15" customFormat="1" ht="19.5" customHeight="1">
      <c r="A10" s="103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83962695.91</v>
      </c>
      <c r="I11" s="38">
        <f aca="true" t="shared" si="0" ref="I11:I18">H11/D11*100</f>
        <v>43.54848157488486</v>
      </c>
      <c r="J11" s="38">
        <f>(H11/(M11+N11+O11+P11+Q11+R11+S11+V11+O29+P29+Q29+R29+S29+T11+T29+U11+U29+V29))*100</f>
        <v>86.49896975128004</v>
      </c>
      <c r="K11" s="40"/>
      <c r="L11" s="49">
        <f>M11+N11+O11+P11+Q11+R11+S11+T11+U11+V11-H12</f>
        <v>3843875.120000005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2949487.3900000006</v>
      </c>
      <c r="W11" s="46">
        <f t="shared" si="1"/>
        <v>2625878.4700000007</v>
      </c>
      <c r="X11" s="46">
        <f t="shared" si="1"/>
        <v>55689213.62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59749749.08</v>
      </c>
      <c r="I12" s="54">
        <f t="shared" si="0"/>
        <v>49.01187617944032</v>
      </c>
      <c r="J12" s="79">
        <f>(H12/(M11+N11+O11+P11+Q11+R11+S11+T11+U11+V11))*100</f>
        <v>93.95556524988868</v>
      </c>
      <c r="L12" s="45">
        <f>(M12+N12+O12+P12+Q12+R12+S12+T12+U12+V12)-(H13+H16+H17+H18)</f>
        <v>1842849.3500000015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85">
        <f>((H13+H16+H17+H18)/(M12+N12+O12+P12+Q12+R12+S12+T12+U12+V12))*100</f>
        <v>93.50347641936648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8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8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</f>
        <v>3582466.67</v>
      </c>
      <c r="I16" s="17">
        <f t="shared" si="0"/>
        <v>59.76953969101405</v>
      </c>
      <c r="J16" s="86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8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87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33225898.500000004</v>
      </c>
      <c r="I21" s="33">
        <f>H21/D21*100</f>
        <v>46.05627727582316</v>
      </c>
      <c r="J21" s="85">
        <f>(H21/(M21+N21+O21+P21+Q21+R21+S21+T21+U21+V21))*100</f>
        <v>94.31961259330237</v>
      </c>
      <c r="L21" s="50">
        <f>(M21+N21+O21+P21+Q21+R21+S21+T21+U21+V21)-H21</f>
        <v>2001025.769999992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</f>
        <v>1855501.4300000004</v>
      </c>
      <c r="X21" s="44">
        <f>3124354.15-900000+3365442-2835810+34833600-2326000-202057.56</f>
        <v>35059528.589999996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</f>
        <v>12389725.650000002</v>
      </c>
      <c r="I22" s="21">
        <f aca="true" t="shared" si="5" ref="I22:I28">H22/D22*100</f>
        <v>48.99464596086254</v>
      </c>
      <c r="J22" s="86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</f>
        <v>1453012.8399999999</v>
      </c>
      <c r="I23" s="21">
        <f t="shared" si="5"/>
        <v>66.72157103932132</v>
      </c>
      <c r="J23" s="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86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86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</f>
        <v>3403225.48</v>
      </c>
      <c r="I26" s="21">
        <f t="shared" si="5"/>
        <v>68.93697499036034</v>
      </c>
      <c r="J26" s="8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86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</f>
        <v>13682694.64</v>
      </c>
      <c r="I28" s="21">
        <f t="shared" si="5"/>
        <v>38.28819325572555</v>
      </c>
      <c r="J28" s="87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24212946.829999994</v>
      </c>
      <c r="I29" s="54">
        <f>H29/D29*100</f>
        <v>34.15368725585136</v>
      </c>
      <c r="J29" s="79">
        <f>(H29/(M29+N29+O29+P29+Q29+R29+S29+T29+U29+V29))*100</f>
        <v>72.33309056321573</v>
      </c>
      <c r="L29" s="50">
        <f>(M29+N29+O29+P29+Q29+R29+S29+T29+U29+V29)-H29</f>
        <v>9261285.560000006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78.43727237350083</v>
      </c>
      <c r="L80" s="45">
        <f t="shared" si="12"/>
        <v>267646.6299999999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98" t="s">
        <v>89</v>
      </c>
      <c r="B86" s="99"/>
      <c r="C86" s="99"/>
      <c r="D86" s="99"/>
      <c r="E86" s="99"/>
      <c r="F86" s="99"/>
      <c r="G86" s="100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67866748.28999999</v>
      </c>
      <c r="I87" s="8">
        <f t="shared" si="10"/>
        <v>46.6520282438455</v>
      </c>
      <c r="J87" s="8">
        <f>(H87/(M87+N87+O87+P87+Q87+R87+S87+T87+U87+V87))*100</f>
        <v>71.64187902014356</v>
      </c>
      <c r="L87" s="50">
        <f>(M87+N87+O87+P87+Q87+R87+S87+T87+U87+V87)-H87</f>
        <v>26863804.87000002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</f>
        <v>2299660.59</v>
      </c>
      <c r="I89" s="17">
        <f t="shared" si="10"/>
        <v>39.21734818855619</v>
      </c>
      <c r="J89" s="51">
        <f aca="true" t="shared" si="17" ref="J89:J123">(H89/(M89+N89+O89+P89+Q89+R89+S89+T89+U89+V89))*100</f>
        <v>95.81919124999999</v>
      </c>
      <c r="L89" s="45">
        <f aca="true" t="shared" si="18" ref="L89:L123">(M89+N89+O89+P89+Q89+R89+S89+T89+U89+V89)-H89</f>
        <v>100339.41000000015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</f>
        <v>2464073</v>
      </c>
      <c r="I94" s="17">
        <f aca="true" t="shared" si="20" ref="I94:I107">H94/D94*100</f>
        <v>15.795339743589743</v>
      </c>
      <c r="J94" s="51">
        <f t="shared" si="17"/>
        <v>26.255439531166758</v>
      </c>
      <c r="L94" s="45">
        <f t="shared" si="18"/>
        <v>6920927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79.71438690476191</v>
      </c>
      <c r="L101" s="45">
        <f t="shared" si="18"/>
        <v>4089579.5999999978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</f>
        <v>500000</v>
      </c>
      <c r="I103" s="17">
        <f>H103/D103*100</f>
        <v>9.433962264150944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</f>
        <v>4252110.389999999</v>
      </c>
      <c r="I119" s="17">
        <f t="shared" si="21"/>
        <v>43.238869127516764</v>
      </c>
      <c r="J119" s="51">
        <f t="shared" si="17"/>
        <v>60.450815894228015</v>
      </c>
      <c r="L119" s="45">
        <f t="shared" si="18"/>
        <v>2781889.6100000013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93.28875555555555</v>
      </c>
      <c r="L122" s="45">
        <f t="shared" si="18"/>
        <v>362407.2000000002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151829444.2</v>
      </c>
      <c r="I124" s="8">
        <f t="shared" si="21"/>
        <v>44.88314598491301</v>
      </c>
      <c r="J124" s="84">
        <f>(H124/(M124+N124+O124+P124+Q124+R124+S124+T124+U124+V124))*100</f>
        <v>79.16095049896522</v>
      </c>
      <c r="L124" s="50">
        <f>(M124+N124+O124+P124+Q124+R124+S124+T124+U124+V124)-H124</f>
        <v>39968965.55000001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18047326.39</v>
      </c>
      <c r="W124" s="50">
        <f t="shared" si="22"/>
        <v>24017592.439999998</v>
      </c>
      <c r="X124" s="50">
        <f t="shared" si="22"/>
        <v>122461185.97999999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W8:W9"/>
    <mergeCell ref="P8:P9"/>
    <mergeCell ref="Q8:Q9"/>
    <mergeCell ref="R8:R9"/>
    <mergeCell ref="S8:S9"/>
    <mergeCell ref="I7:I8"/>
    <mergeCell ref="F7:F8"/>
    <mergeCell ref="O8:O9"/>
    <mergeCell ref="V8:V9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2018-10-24T13:38:48Z</dcterms:modified>
  <cp:category/>
  <cp:version/>
  <cp:contentType/>
  <cp:contentStatus/>
</cp:coreProperties>
</file>